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<sst xmlns="http://schemas.openxmlformats.org/spreadsheetml/2006/main" count="166" uniqueCount="119">
  <si>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</si>
  <si>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</si>
  <si>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</si>
  <si>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</si>
  <si>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</si>
  <si>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</si>
  <si>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</si>
  <si>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</si>
  <si>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</si>
  <si>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</si>
  <si>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</si>
  <si>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</si>
  <si>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</si>
  <si>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</si>
  <si>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</si>
  <si>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</si>
  <si>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</si>
  <si>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</si>
  <si>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</si>
  <si>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</si>
  <si>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</si>
  <si>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</si>
  <si>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</si>
  <si>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</si>
  <si>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</si>
  <si>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</si>
  <si>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</si>
  <si>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</si>
  <si>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</si>
  <si>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</si>
  <si>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</si>
  <si>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</si>
  <si>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</si>
  <si>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</si>
  <si>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</si>
  <si>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</si>
  <si>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</si>
  <si>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</si>
  <si>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</si>
  <si>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</si>
  <si>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</si>
  <si>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</si>
  <si>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</si>
  <si>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</si>
  <si>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</si>
  <si>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</si>
  <si>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</si>
  <si>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</si>
  <si>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</si>
  <si>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</si>
  <si>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</si>
  <si>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</si>
  <si>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</si>
  <si>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</si>
  <si>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</si>
  <si>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</si>
  <si>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</si>
  <si>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</si>
  <si>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</si>
  <si>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</si>
  <si>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</si>
  <si>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</si>
  <si>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</si>
  <si>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</si>
  <si>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</si>
  <si>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</si>
  <si>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</si>
  <si>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</si>
  <si>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</si>
  <si>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</si>
  <si>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</si>
  <si>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</si>
  <si>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</si>
  <si>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</si>
  <si>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</si>
  <si>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</si>
  <si>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</si>
  <si>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</si>
  <si>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</si>
  <si>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</si>
  <si>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</si>
  <si>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</si>
  <si>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</si>
  <si>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</si>
  <si>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</si>
  <si>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</si>
  <si>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</si>
  <si>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</si>
  <si>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</si>
  <si>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</si>
  <si>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</si>
  <si>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</si>
  <si>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</si>
  <si>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</si>
  <si>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</si>
  <si>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</si>
  <si>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</si>
  <si>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</si>
  <si>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</si>
  <si>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</si>
  <si>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</si>
  <si>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</si>
  <si>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</si>
  <si>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</si>
  <si>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</si>
  <si>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</si>
  <si>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</si>
  <si>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</si>
  <si>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</si>
  <si>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</si>
  <si>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</si>
  <si>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</si>
  <si>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</si>
  <si>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</si>
  <si>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</si>
  <si>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</si>
  <si>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</si>
  <si>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</si>
  <si>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14.05.2015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</si>
</sst>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50815063"/>
        <c:axId val="54682384"/>
      </c:bar3D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22379409"/>
        <c:axId val="88090"/>
      </c:bar3D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792811"/>
        <c:axId val="7135300"/>
      </c:bar3D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64217701"/>
        <c:axId val="41088398"/>
      </c:bar3D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34251263"/>
        <c:axId val="39825912"/>
      </c:bar3D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25912"/>
        <c:crosses val="autoZero"/>
        <c:auto val="1"/>
        <c:lblOffset val="100"/>
        <c:tickLblSkip val="2"/>
        <c:noMultiLvlLbl val="0"/>
      </c:catAx>
      <c:valAx>
        <c:axId val="3982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22888889"/>
        <c:axId val="4673410"/>
      </c:bar3D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42060691"/>
        <c:axId val="43001900"/>
      </c:bar3D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51472781"/>
        <c:axId val="60601846"/>
      </c:bar3D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8545703"/>
        <c:axId val="9802464"/>
      </c:bar3DChart>
      <c:cat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8" sqref="D10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2" t="s">
        <v>50</v>
      </c>
      <c r="B3" s="139" t="s">
        <v>115</v>
      </c>
      <c r="C3" s="139" t="s">
        <v>104</v>
      </c>
      <c r="D3" s="139" t="s">
        <v>29</v>
      </c>
      <c r="E3" s="139" t="s">
        <v>28</v>
      </c>
      <c r="F3" s="139" t="s">
        <v>116</v>
      </c>
      <c r="G3" s="139" t="s">
        <v>105</v>
      </c>
      <c r="H3" s="139" t="s">
        <v>117</v>
      </c>
      <c r="I3" s="139" t="s">
        <v>106</v>
      </c>
    </row>
    <row r="4" spans="1:9" ht="24.75" customHeight="1">
      <c r="A4" s="143"/>
      <c r="B4" s="140"/>
      <c r="C4" s="140"/>
      <c r="D4" s="140"/>
      <c r="E4" s="140"/>
      <c r="F4" s="140"/>
      <c r="G4" s="140"/>
      <c r="H4" s="140"/>
      <c r="I4" s="140"/>
    </row>
    <row r="5" spans="1:9" ht="39" customHeight="1" thickBot="1">
      <c r="A5" s="144"/>
      <c r="B5" s="141"/>
      <c r="C5" s="141"/>
      <c r="D5" s="141"/>
      <c r="E5" s="141"/>
      <c r="F5" s="141"/>
      <c r="G5" s="141"/>
      <c r="H5" s="141"/>
      <c r="I5" s="141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</f>
        <v>119673.2</v>
      </c>
      <c r="E6" s="3">
        <f>D6/D144*100</f>
        <v>38.038466550756326</v>
      </c>
      <c r="F6" s="3">
        <f>D6/B6*100</f>
        <v>81.90701984688101</v>
      </c>
      <c r="G6" s="3">
        <f aca="true" t="shared" si="0" ref="G6:G43">D6/C6*100</f>
        <v>35.248727065155826</v>
      </c>
      <c r="H6" s="3">
        <f>B6-D6</f>
        <v>26435.40000000001</v>
      </c>
      <c r="I6" s="3">
        <f aca="true" t="shared" si="1" ref="I6:I43">C6-D6</f>
        <v>219837.49999999994</v>
      </c>
    </row>
    <row r="7" spans="1:9" s="44" customFormat="1" ht="18.75">
      <c r="A7" s="119" t="s">
        <v>107</v>
      </c>
      <c r="B7" s="110">
        <v>66245.8</v>
      </c>
      <c r="C7" s="107">
        <v>173936.4</v>
      </c>
      <c r="D7" s="120">
        <f>17278.1+34.8+43.3+5046.6+1441.7+293+463.5+4876.3+308.3+631.3+5138.7+0.1+2292.2+271.4+1820.7+4384.3+517.1+3867.2+3165+1+5.9+6161.5</f>
        <v>58041.999999999985</v>
      </c>
      <c r="E7" s="108">
        <f>D7/D6*100</f>
        <v>48.50041613326959</v>
      </c>
      <c r="F7" s="108">
        <f>D7/B7*100</f>
        <v>87.61612056915304</v>
      </c>
      <c r="G7" s="108">
        <f>D7/C7*100</f>
        <v>33.369668453526685</v>
      </c>
      <c r="H7" s="108">
        <f>B7-D7</f>
        <v>8203.800000000017</v>
      </c>
      <c r="I7" s="108">
        <f t="shared" si="1"/>
        <v>115894.40000000001</v>
      </c>
    </row>
    <row r="8" spans="1:9" ht="18">
      <c r="A8" s="29" t="s">
        <v>3</v>
      </c>
      <c r="B8" s="49">
        <f>104673.5-3513.7</f>
        <v>101159.8</v>
      </c>
      <c r="C8" s="50">
        <v>251964.7</v>
      </c>
      <c r="D8" s="51">
        <f>2656.8+4544.7+5310.3+304.5+4240.2+2115.7+0.5+13.7+8260.2+9928.8+1441.7+7980.3+10682.7+0.1+0.1+1665.8+5183.3+3109.4+5382+3940+3165+1+0.1+5.9+3224.2</f>
        <v>83157</v>
      </c>
      <c r="E8" s="1">
        <f>D8/D6*100</f>
        <v>69.48673554312911</v>
      </c>
      <c r="F8" s="1">
        <f>D8/B8*100</f>
        <v>82.20360261684976</v>
      </c>
      <c r="G8" s="1">
        <f t="shared" si="0"/>
        <v>33.00343262369689</v>
      </c>
      <c r="H8" s="1">
        <f>B8-D8</f>
        <v>18002.800000000003</v>
      </c>
      <c r="I8" s="1">
        <f t="shared" si="1"/>
        <v>168807.7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0.0016712179502177595</v>
      </c>
      <c r="F9" s="137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</f>
        <v>6838.599999999999</v>
      </c>
      <c r="E10" s="1">
        <f>D10/D6*100</f>
        <v>5.714395537179586</v>
      </c>
      <c r="F10" s="1">
        <f aca="true" t="shared" si="3" ref="F10:F41">D10/B10*100</f>
        <v>75.91949110205711</v>
      </c>
      <c r="G10" s="1">
        <f t="shared" si="0"/>
        <v>30.93045554872092</v>
      </c>
      <c r="H10" s="1">
        <f t="shared" si="2"/>
        <v>2169.1000000000013</v>
      </c>
      <c r="I10" s="1">
        <f t="shared" si="1"/>
        <v>15271</v>
      </c>
    </row>
    <row r="11" spans="1:9" ht="18">
      <c r="A11" s="29" t="s">
        <v>0</v>
      </c>
      <c r="B11" s="49">
        <f>25378.2+611+2001.2+2274.6+3513.7</f>
        <v>33778.7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</f>
        <v>28413.1</v>
      </c>
      <c r="E11" s="1">
        <f>D11/D6*100</f>
        <v>23.742241370666115</v>
      </c>
      <c r="F11" s="1">
        <f t="shared" si="3"/>
        <v>84.11543369046174</v>
      </c>
      <c r="G11" s="1">
        <f t="shared" si="0"/>
        <v>46.270960933721355</v>
      </c>
      <c r="H11" s="1">
        <f t="shared" si="2"/>
        <v>5365.5999999999985</v>
      </c>
      <c r="I11" s="1">
        <f t="shared" si="1"/>
        <v>32992.799999999996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0.04412015388574885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1955.6000000000117</v>
      </c>
      <c r="C13" s="50">
        <f>C6-C8-C9-C10-C11-C12</f>
        <v>3699.099999999952</v>
      </c>
      <c r="D13" s="50">
        <f>D6-D8-D9-D10-D11-D12</f>
        <v>1209.7</v>
      </c>
      <c r="E13" s="1">
        <f>D13/D6*100</f>
        <v>1.010836177189212</v>
      </c>
      <c r="F13" s="1">
        <f t="shared" si="3"/>
        <v>61.85825322151732</v>
      </c>
      <c r="G13" s="1">
        <f t="shared" si="0"/>
        <v>32.70254926874147</v>
      </c>
      <c r="H13" s="1">
        <f t="shared" si="2"/>
        <v>745.9000000000117</v>
      </c>
      <c r="I13" s="1">
        <f t="shared" si="1"/>
        <v>2489.3999999999523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</f>
        <v>71243.2</v>
      </c>
      <c r="E18" s="3">
        <f>D18/D144*100</f>
        <v>22.644853485733172</v>
      </c>
      <c r="F18" s="3">
        <f>D18/B18*100</f>
        <v>82.91198387455296</v>
      </c>
      <c r="G18" s="3">
        <f t="shared" si="0"/>
        <v>31.428018116618116</v>
      </c>
      <c r="H18" s="3">
        <f>B18-D18</f>
        <v>14683.099999999991</v>
      </c>
      <c r="I18" s="3">
        <f t="shared" si="1"/>
        <v>155443.7</v>
      </c>
    </row>
    <row r="19" spans="1:9" s="44" customFormat="1" ht="18.75">
      <c r="A19" s="119" t="s">
        <v>108</v>
      </c>
      <c r="B19" s="110">
        <v>77711.5</v>
      </c>
      <c r="C19" s="107">
        <v>186519.2</v>
      </c>
      <c r="D19" s="120">
        <f>20724.4+1058.1+4.5+4107.3+4273.5+909.7+5187.7+0.2+1026+1411.4+1.1+2729.9+0.1+4996.6+194.4+3533.4+1472.3+168.5+4832.7+355.2+3934.8+898.3+346.7+1.4+2032.6</f>
        <v>64200.799999999996</v>
      </c>
      <c r="E19" s="108">
        <f>D19/D18*100</f>
        <v>90.11498641273835</v>
      </c>
      <c r="F19" s="108">
        <f t="shared" si="3"/>
        <v>82.61428488705018</v>
      </c>
      <c r="G19" s="108">
        <f t="shared" si="0"/>
        <v>34.42047789182025</v>
      </c>
      <c r="H19" s="108">
        <f t="shared" si="2"/>
        <v>13510.700000000004</v>
      </c>
      <c r="I19" s="108">
        <f t="shared" si="1"/>
        <v>122318.40000000002</v>
      </c>
    </row>
    <row r="20" spans="1:9" ht="18">
      <c r="A20" s="29" t="s">
        <v>5</v>
      </c>
      <c r="B20" s="49">
        <f>61827.2+4252.4-742</f>
        <v>65337.59999999999</v>
      </c>
      <c r="C20" s="50">
        <v>169195.9</v>
      </c>
      <c r="D20" s="51">
        <f>5164.3+574.5+4352.6-225.6+2461.2+632.3+5026.9+4104.6-0.1+3875.3+3989.4+855.4+280+4996.6+192.6+3533.4+437.2+168.1+4832.7+3683.6+898.2+0.2+194.2+4521.6+32.7</f>
        <v>54581.89999999998</v>
      </c>
      <c r="E20" s="1">
        <f>D20/D18*100</f>
        <v>76.6134873222988</v>
      </c>
      <c r="F20" s="1">
        <f t="shared" si="3"/>
        <v>83.53826892937603</v>
      </c>
      <c r="G20" s="1">
        <f t="shared" si="0"/>
        <v>32.25958785053301</v>
      </c>
      <c r="H20" s="1">
        <f t="shared" si="2"/>
        <v>10755.700000000012</v>
      </c>
      <c r="I20" s="1">
        <f t="shared" si="1"/>
        <v>114614.00000000001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</f>
        <v>2436.1999999999994</v>
      </c>
      <c r="E21" s="1">
        <f>D21/D18*100</f>
        <v>3.419554427650638</v>
      </c>
      <c r="F21" s="1">
        <f t="shared" si="3"/>
        <v>64.97226370812885</v>
      </c>
      <c r="G21" s="1">
        <f t="shared" si="0"/>
        <v>19.503486482375447</v>
      </c>
      <c r="H21" s="1">
        <f t="shared" si="2"/>
        <v>1313.4000000000005</v>
      </c>
      <c r="I21" s="1">
        <f t="shared" si="1"/>
        <v>10054.900000000001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</f>
        <v>1048.1000000000001</v>
      </c>
      <c r="E22" s="1">
        <f>D22/D18*100</f>
        <v>1.4711579491095295</v>
      </c>
      <c r="F22" s="1">
        <f t="shared" si="3"/>
        <v>79.47376402790417</v>
      </c>
      <c r="G22" s="1">
        <f t="shared" si="0"/>
        <v>32.216518611871024</v>
      </c>
      <c r="H22" s="1">
        <f t="shared" si="2"/>
        <v>270.6999999999998</v>
      </c>
      <c r="I22" s="1">
        <f t="shared" si="1"/>
        <v>2205.2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</f>
        <v>8726.6</v>
      </c>
      <c r="E23" s="1">
        <f>D23/D18*100</f>
        <v>12.249028679228333</v>
      </c>
      <c r="F23" s="1">
        <f t="shared" si="3"/>
        <v>91.21468365544419</v>
      </c>
      <c r="G23" s="1">
        <f t="shared" si="0"/>
        <v>34.63733716490303</v>
      </c>
      <c r="H23" s="1">
        <f t="shared" si="2"/>
        <v>840.5</v>
      </c>
      <c r="I23" s="1">
        <f t="shared" si="1"/>
        <v>16467.6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</f>
        <v>515.5999999999999</v>
      </c>
      <c r="E24" s="1">
        <f>D24/D18*100</f>
        <v>0.723718193455656</v>
      </c>
      <c r="F24" s="1">
        <f t="shared" si="3"/>
        <v>88.4239410049734</v>
      </c>
      <c r="G24" s="1">
        <f t="shared" si="0"/>
        <v>33.741247300569334</v>
      </c>
      <c r="H24" s="1">
        <f t="shared" si="2"/>
        <v>67.50000000000011</v>
      </c>
      <c r="I24" s="1">
        <f t="shared" si="1"/>
        <v>1012.5</v>
      </c>
    </row>
    <row r="25" spans="1:9" ht="18.75" thickBot="1">
      <c r="A25" s="29" t="s">
        <v>35</v>
      </c>
      <c r="B25" s="50">
        <f>B18-B20-B21-B22-B23-B24</f>
        <v>5370.0999999999985</v>
      </c>
      <c r="C25" s="50">
        <f>C18-C20-C21-C22-C23-C24</f>
        <v>15024.300000000027</v>
      </c>
      <c r="D25" s="50">
        <f>D18-D20-D21-D22-D23-D24</f>
        <v>3934.800000000018</v>
      </c>
      <c r="E25" s="1">
        <f>D25/D18*100</f>
        <v>5.523053428257038</v>
      </c>
      <c r="F25" s="1">
        <f t="shared" si="3"/>
        <v>73.27237854043722</v>
      </c>
      <c r="G25" s="1">
        <f t="shared" si="0"/>
        <v>26.18957289191517</v>
      </c>
      <c r="H25" s="1">
        <f t="shared" si="2"/>
        <v>1435.2999999999806</v>
      </c>
      <c r="I25" s="1">
        <f t="shared" si="1"/>
        <v>11089.50000000001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</f>
        <v>15477.299999999997</v>
      </c>
      <c r="E33" s="3">
        <f>D33/D144*100</f>
        <v>4.9195037681454235</v>
      </c>
      <c r="F33" s="3">
        <f>D33/B33*100</f>
        <v>84.81920711991845</v>
      </c>
      <c r="G33" s="3">
        <f t="shared" si="0"/>
        <v>36.63587107036592</v>
      </c>
      <c r="H33" s="3">
        <f t="shared" si="2"/>
        <v>2770.100000000004</v>
      </c>
      <c r="I33" s="3">
        <f t="shared" si="1"/>
        <v>26769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1216.2+1064.6-0.1+1185.2+1240.8+0.1+1202.8+1206.8+1191.1+1224.7+5.8+1196.2</f>
        <v>10734.200000000003</v>
      </c>
      <c r="E34" s="1">
        <f>D34/D33*100</f>
        <v>69.35447397155838</v>
      </c>
      <c r="F34" s="1">
        <f t="shared" si="3"/>
        <v>88.49664042211141</v>
      </c>
      <c r="G34" s="1">
        <f t="shared" si="0"/>
        <v>36.231874274295905</v>
      </c>
      <c r="H34" s="1">
        <f t="shared" si="2"/>
        <v>1395.2999999999975</v>
      </c>
      <c r="I34" s="1">
        <f t="shared" si="1"/>
        <v>18892.199999999997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</f>
        <v>1160.2000000000003</v>
      </c>
      <c r="E36" s="1">
        <f>D36/D33*100</f>
        <v>7.4961395075368475</v>
      </c>
      <c r="F36" s="1">
        <f t="shared" si="3"/>
        <v>70.69217645625154</v>
      </c>
      <c r="G36" s="1">
        <f t="shared" si="0"/>
        <v>43.38818249813015</v>
      </c>
      <c r="H36" s="1">
        <f t="shared" si="2"/>
        <v>480.9999999999998</v>
      </c>
      <c r="I36" s="1">
        <f t="shared" si="1"/>
        <v>1513.7999999999997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</f>
        <v>79.6</v>
      </c>
      <c r="E37" s="19">
        <f>D37/D33*100</f>
        <v>0.5143015900706196</v>
      </c>
      <c r="F37" s="19">
        <f t="shared" si="3"/>
        <v>35.143487858719645</v>
      </c>
      <c r="G37" s="19">
        <f t="shared" si="0"/>
        <v>15.441319107662462</v>
      </c>
      <c r="H37" s="19">
        <f t="shared" si="2"/>
        <v>146.9</v>
      </c>
      <c r="I37" s="19">
        <f t="shared" si="1"/>
        <v>435.9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0.0878706234291511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3489.699999999995</v>
      </c>
      <c r="E39" s="1">
        <f>D39/D33*100</f>
        <v>22.54721430740501</v>
      </c>
      <c r="F39" s="1">
        <f t="shared" si="3"/>
        <v>82.82777936010618</v>
      </c>
      <c r="G39" s="1">
        <f t="shared" si="0"/>
        <v>37.19093699377608</v>
      </c>
      <c r="H39" s="1">
        <f>B39-D39</f>
        <v>723.5000000000068</v>
      </c>
      <c r="I39" s="1">
        <f t="shared" si="1"/>
        <v>5893.499999999998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349.4+15</f>
        <v>364.4</v>
      </c>
      <c r="C43" s="53">
        <f>768.4+32.5+15</f>
        <v>815.9</v>
      </c>
      <c r="D43" s="54">
        <f>17.7+12.2+11.2+51.1+0.8+30+0.1+18.9+27.3+43.7+9+5.4</f>
        <v>227.4</v>
      </c>
      <c r="E43" s="3">
        <f>D43/D144*100</f>
        <v>0.07227973592786012</v>
      </c>
      <c r="F43" s="3">
        <f>D43/B43*100</f>
        <v>62.403951701427005</v>
      </c>
      <c r="G43" s="3">
        <f t="shared" si="0"/>
        <v>27.87106263022429</v>
      </c>
      <c r="H43" s="3">
        <f t="shared" si="2"/>
        <v>136.99999999999997</v>
      </c>
      <c r="I43" s="3">
        <f t="shared" si="1"/>
        <v>588.5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193+223+8.7+101.1+200.9+9+241+299.2+7.6+43.6+283.1+0.8+48.7+276.1+3.4+2.2+253.5+5+282</f>
        <v>2481.8999999999996</v>
      </c>
      <c r="E45" s="3">
        <f>D45/D144*100</f>
        <v>0.7888789648168689</v>
      </c>
      <c r="F45" s="3">
        <f>D45/B45*100</f>
        <v>88.52230980490066</v>
      </c>
      <c r="G45" s="3">
        <f aca="true" t="shared" si="4" ref="G45:G75">D45/C45*100</f>
        <v>36.788509427250084</v>
      </c>
      <c r="H45" s="3">
        <f>B45-D45</f>
        <v>321.8000000000002</v>
      </c>
      <c r="I45" s="3">
        <f aca="true" t="shared" si="5" ref="I45:I76">C45-D45</f>
        <v>4264.500000000001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193+222.7+1.6+196.4+240.9+0.1+199.7+265.9+214+253.1+238.6</f>
        <v>2026</v>
      </c>
      <c r="E46" s="1">
        <f>D46/D45*100</f>
        <v>81.63100850155124</v>
      </c>
      <c r="F46" s="1">
        <f aca="true" t="shared" si="6" ref="F46:F73">D46/B46*100</f>
        <v>89.11370134154387</v>
      </c>
      <c r="G46" s="1">
        <f t="shared" si="4"/>
        <v>35.19866571691656</v>
      </c>
      <c r="H46" s="1">
        <f aca="true" t="shared" si="7" ref="H46:H73">B46-D46</f>
        <v>247.5</v>
      </c>
      <c r="I46" s="1">
        <f t="shared" si="5"/>
        <v>3729.8999999999996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0.012087513598452799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</f>
        <v>20.3</v>
      </c>
      <c r="E48" s="1">
        <f>D48/D45*100</f>
        <v>0.8179217534953062</v>
      </c>
      <c r="F48" s="1">
        <f t="shared" si="6"/>
        <v>80.55555555555556</v>
      </c>
      <c r="G48" s="1">
        <f t="shared" si="4"/>
        <v>33.72093023255814</v>
      </c>
      <c r="H48" s="1">
        <f t="shared" si="7"/>
        <v>4.899999999999999</v>
      </c>
      <c r="I48" s="1">
        <f t="shared" si="5"/>
        <v>39.900000000000006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4.7+90.3+4.8+67.1+3.1+1.1+45.6+36.3+2.7+2+0.1+34.4</f>
        <v>292.19999999999993</v>
      </c>
      <c r="E49" s="1">
        <f>D49/D45*100</f>
        <v>11.773238244893026</v>
      </c>
      <c r="F49" s="1">
        <f t="shared" si="6"/>
        <v>92.87984742530195</v>
      </c>
      <c r="G49" s="1">
        <f t="shared" si="4"/>
        <v>54.28199888537989</v>
      </c>
      <c r="H49" s="1">
        <f t="shared" si="7"/>
        <v>22.40000000000009</v>
      </c>
      <c r="I49" s="1">
        <f t="shared" si="5"/>
        <v>246.10000000000002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143.09999999999968</v>
      </c>
      <c r="E50" s="1">
        <f>D50/D45*100</f>
        <v>5.765743986461973</v>
      </c>
      <c r="F50" s="1">
        <f t="shared" si="6"/>
        <v>75.27617043661222</v>
      </c>
      <c r="G50" s="1">
        <f t="shared" si="4"/>
        <v>36.61719549641743</v>
      </c>
      <c r="H50" s="1">
        <f t="shared" si="7"/>
        <v>47.000000000000114</v>
      </c>
      <c r="I50" s="1">
        <f t="shared" si="5"/>
        <v>247.7000000000013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</f>
        <v>4736.2</v>
      </c>
      <c r="E51" s="3">
        <f>D51/D144*100</f>
        <v>1.5054146231377796</v>
      </c>
      <c r="F51" s="3">
        <f>D51/B51*100</f>
        <v>73.91189001076796</v>
      </c>
      <c r="G51" s="3">
        <f t="shared" si="4"/>
        <v>33.335444864404515</v>
      </c>
      <c r="H51" s="3">
        <f>B51-D51</f>
        <v>1671.6999999999998</v>
      </c>
      <c r="I51" s="3">
        <f t="shared" si="5"/>
        <v>9471.5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61.94628605210928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</f>
        <v>43.6</v>
      </c>
      <c r="E54" s="1">
        <f>D54/D51*100</f>
        <v>0.920569232718213</v>
      </c>
      <c r="F54" s="1">
        <f t="shared" si="6"/>
        <v>38.012205754141235</v>
      </c>
      <c r="G54" s="1">
        <f t="shared" si="4"/>
        <v>16.53394008342814</v>
      </c>
      <c r="H54" s="1">
        <f t="shared" si="7"/>
        <v>71.1</v>
      </c>
      <c r="I54" s="1">
        <f t="shared" si="5"/>
        <v>220.1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</f>
        <v>332.00000000000006</v>
      </c>
      <c r="E55" s="1">
        <f>D55/D51*100</f>
        <v>7.009839111524007</v>
      </c>
      <c r="F55" s="1">
        <f t="shared" si="6"/>
        <v>85.01920614596672</v>
      </c>
      <c r="G55" s="1">
        <f t="shared" si="4"/>
        <v>46.72765657987334</v>
      </c>
      <c r="H55" s="1">
        <f t="shared" si="7"/>
        <v>58.49999999999994</v>
      </c>
      <c r="I55" s="1">
        <f t="shared" si="5"/>
        <v>378.49999999999994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1426.7000000000003</v>
      </c>
      <c r="E56" s="1">
        <f>D56/D51*100</f>
        <v>30.123305603648504</v>
      </c>
      <c r="F56" s="1">
        <f t="shared" si="6"/>
        <v>61.855625406460014</v>
      </c>
      <c r="G56" s="1">
        <f t="shared" si="4"/>
        <v>31.75030599755202</v>
      </c>
      <c r="H56" s="1">
        <f t="shared" si="7"/>
        <v>879.7999999999997</v>
      </c>
      <c r="I56" s="1">
        <f>C56-D56</f>
        <v>3066.8000000000006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</f>
        <v>722.3999999999999</v>
      </c>
      <c r="E58" s="3">
        <f>D58/D144*100</f>
        <v>0.22961689197135504</v>
      </c>
      <c r="F58" s="3">
        <f>D58/B58*100</f>
        <v>30.029930162953107</v>
      </c>
      <c r="G58" s="3">
        <f t="shared" si="4"/>
        <v>13.075113122171944</v>
      </c>
      <c r="H58" s="3">
        <f>B58-D58</f>
        <v>1683.2</v>
      </c>
      <c r="I58" s="3">
        <f t="shared" si="5"/>
        <v>4802.6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</f>
        <v>480.2</v>
      </c>
      <c r="E59" s="1">
        <f>D59/D58*100</f>
        <v>66.47286821705427</v>
      </c>
      <c r="F59" s="1">
        <f t="shared" si="6"/>
        <v>83.68769606134542</v>
      </c>
      <c r="G59" s="1">
        <f t="shared" si="4"/>
        <v>33.672252997685995</v>
      </c>
      <c r="H59" s="1">
        <f t="shared" si="7"/>
        <v>93.59999999999997</v>
      </c>
      <c r="I59" s="1">
        <f t="shared" si="5"/>
        <v>945.8999999999999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</f>
        <v>192.9</v>
      </c>
      <c r="E61" s="1">
        <f>D61/D58*100</f>
        <v>26.702657807308977</v>
      </c>
      <c r="F61" s="1">
        <f t="shared" si="6"/>
        <v>68.64768683274022</v>
      </c>
      <c r="G61" s="1">
        <f t="shared" si="4"/>
        <v>41.501721170395875</v>
      </c>
      <c r="H61" s="1">
        <f t="shared" si="7"/>
        <v>88.1</v>
      </c>
      <c r="I61" s="1">
        <f t="shared" si="5"/>
        <v>271.9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7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49.29999999999987</v>
      </c>
      <c r="E63" s="1">
        <f>D63/D58*100</f>
        <v>6.824473975636749</v>
      </c>
      <c r="F63" s="1">
        <f t="shared" si="6"/>
        <v>32.692307692307615</v>
      </c>
      <c r="G63" s="1">
        <f t="shared" si="4"/>
        <v>9.758511480601728</v>
      </c>
      <c r="H63" s="1">
        <f t="shared" si="7"/>
        <v>101.50000000000009</v>
      </c>
      <c r="I63" s="1">
        <f t="shared" si="5"/>
        <v>455.8999999999995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201.29999999999998</v>
      </c>
      <c r="E68" s="42">
        <f>D68/D144*100</f>
        <v>0.06398377679102128</v>
      </c>
      <c r="F68" s="112">
        <f>D68/B68*100</f>
        <v>79.34568387859676</v>
      </c>
      <c r="G68" s="3">
        <f t="shared" si="4"/>
        <v>44.71346068414037</v>
      </c>
      <c r="H68" s="3">
        <f>B68-D68</f>
        <v>52.400000000000006</v>
      </c>
      <c r="I68" s="3">
        <f t="shared" si="5"/>
        <v>248.90000000000006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</f>
        <v>193.89999999999998</v>
      </c>
      <c r="E69" s="1">
        <f>D69/D68*100</f>
        <v>96.32389468455041</v>
      </c>
      <c r="F69" s="1">
        <f t="shared" si="6"/>
        <v>87.5395033860045</v>
      </c>
      <c r="G69" s="1">
        <f t="shared" si="4"/>
        <v>77.46703955253695</v>
      </c>
      <c r="H69" s="1">
        <f t="shared" si="7"/>
        <v>27.600000000000023</v>
      </c>
      <c r="I69" s="1">
        <f t="shared" si="5"/>
        <v>56.400000000000034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3.8164002062919034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</f>
        <v>16441.399999999998</v>
      </c>
      <c r="E89" s="3">
        <f>D89/D144*100</f>
        <v>5.225945691663672</v>
      </c>
      <c r="F89" s="3">
        <f aca="true" t="shared" si="10" ref="F89:F95">D89/B89*100</f>
        <v>78.6903291885631</v>
      </c>
      <c r="G89" s="3">
        <f t="shared" si="8"/>
        <v>33.73003091656221</v>
      </c>
      <c r="H89" s="3">
        <f aca="true" t="shared" si="11" ref="H89:H95">B89-D89</f>
        <v>4452.4000000000015</v>
      </c>
      <c r="I89" s="3">
        <f t="shared" si="9"/>
        <v>32302.7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</f>
        <v>14195.200000000003</v>
      </c>
      <c r="E90" s="1">
        <f>D90/D89*100</f>
        <v>86.33814638656078</v>
      </c>
      <c r="F90" s="1">
        <f t="shared" si="10"/>
        <v>85.32051089406463</v>
      </c>
      <c r="G90" s="1">
        <f t="shared" si="8"/>
        <v>35.81209950047934</v>
      </c>
      <c r="H90" s="1">
        <f t="shared" si="11"/>
        <v>2442.2999999999975</v>
      </c>
      <c r="I90" s="1">
        <f t="shared" si="9"/>
        <v>25442.799999999996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</f>
        <v>589.3999999999999</v>
      </c>
      <c r="E91" s="1">
        <f>D91/D89*100</f>
        <v>3.5848528714099768</v>
      </c>
      <c r="F91" s="1">
        <f t="shared" si="10"/>
        <v>46.71474994055637</v>
      </c>
      <c r="G91" s="1">
        <f t="shared" si="8"/>
        <v>22.888431517222628</v>
      </c>
      <c r="H91" s="1">
        <f t="shared" si="11"/>
        <v>672.3000000000002</v>
      </c>
      <c r="I91" s="1">
        <f t="shared" si="9"/>
        <v>1985.7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1656.7999999999954</v>
      </c>
      <c r="E93" s="1">
        <f>D93/D89*100</f>
        <v>10.077000742029242</v>
      </c>
      <c r="F93" s="1">
        <f t="shared" si="10"/>
        <v>55.32625392372924</v>
      </c>
      <c r="G93" s="1">
        <f>D93/C93*100</f>
        <v>25.368243760526653</v>
      </c>
      <c r="H93" s="1">
        <f t="shared" si="11"/>
        <v>1337.800000000004</v>
      </c>
      <c r="I93" s="1">
        <f>C93-D93</f>
        <v>4874.200000000003</v>
      </c>
    </row>
    <row r="94" spans="1:9" ht="18.75">
      <c r="A94" s="123" t="s">
        <v>12</v>
      </c>
      <c r="B94" s="128">
        <v>23665.6</v>
      </c>
      <c r="C94" s="130">
        <f>48638.3+1900-424</f>
        <v>50114.3</v>
      </c>
      <c r="D94" s="129">
        <f>3479.6+8.1+4.1+53.2+1101.8+1997.1+228.6+3048.1+0.1+314.6+1021.4+1907+2.5+299.7+94.1+2183.5+8+2623.6+342.3+2.2+8.5+1.3+1.6+10.6+34.2+57.7+70.3+17.2+208.3+74.7+207.6+2728.6+200.9+23.9</f>
        <v>22365</v>
      </c>
      <c r="E94" s="122">
        <f>D94/D144*100</f>
        <v>7.108778777601546</v>
      </c>
      <c r="F94" s="126">
        <f t="shared" si="10"/>
        <v>94.50425934690014</v>
      </c>
      <c r="G94" s="121">
        <f>D94/C94*100</f>
        <v>44.62798043672166</v>
      </c>
      <c r="H94" s="127">
        <f t="shared" si="11"/>
        <v>1300.5999999999985</v>
      </c>
      <c r="I94" s="122">
        <f>C94-D94</f>
        <v>27749.300000000003</v>
      </c>
    </row>
    <row r="95" spans="1:9" ht="18.75" thickBot="1">
      <c r="A95" s="124" t="s">
        <v>110</v>
      </c>
      <c r="B95" s="131">
        <v>1956</v>
      </c>
      <c r="C95" s="132">
        <v>4853.7</v>
      </c>
      <c r="D95" s="133">
        <f>600+69+9+48.5+2.5+299.7+50.5+190.4+1.3+10.6+6.7+53.3-0.1+0.9</f>
        <v>1342.3000000000002</v>
      </c>
      <c r="E95" s="134">
        <f>D95/D94*100</f>
        <v>6.001788508830764</v>
      </c>
      <c r="F95" s="135">
        <f t="shared" si="10"/>
        <v>68.62474437627813</v>
      </c>
      <c r="G95" s="136">
        <f>D95/C95*100</f>
        <v>27.655190885304</v>
      </c>
      <c r="H95" s="125">
        <f t="shared" si="11"/>
        <v>613.6999999999998</v>
      </c>
      <c r="I95" s="96">
        <f>C95-D95</f>
        <v>3511.3999999999996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5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</f>
        <v>1690.8999999999994</v>
      </c>
      <c r="E101" s="25">
        <f>D101/D144*100</f>
        <v>0.5374573679877689</v>
      </c>
      <c r="F101" s="25">
        <f>D101/B101*100</f>
        <v>46.62879519069021</v>
      </c>
      <c r="G101" s="25">
        <f aca="true" t="shared" si="12" ref="G101:G142">D101/C101*100</f>
        <v>15.904623054131584</v>
      </c>
      <c r="H101" s="25">
        <f aca="true" t="shared" si="13" ref="H101:H106">B101-D101</f>
        <v>1935.4000000000008</v>
      </c>
      <c r="I101" s="25">
        <f aca="true" t="shared" si="14" ref="I101:I142">C101-D101</f>
        <v>8940.6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</f>
        <v>1473</v>
      </c>
      <c r="E103" s="1">
        <f>D103/D101*100</f>
        <v>87.11337157726658</v>
      </c>
      <c r="F103" s="1">
        <f aca="true" t="shared" si="15" ref="F103:F142">D103/B103*100</f>
        <v>45.00045825313903</v>
      </c>
      <c r="G103" s="1">
        <f t="shared" si="12"/>
        <v>15.338317679155299</v>
      </c>
      <c r="H103" s="1">
        <f t="shared" si="13"/>
        <v>1800.3000000000002</v>
      </c>
      <c r="I103" s="1">
        <f t="shared" si="14"/>
        <v>8130.4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217.8999999999994</v>
      </c>
      <c r="E105" s="96">
        <f>D105/D101*100</f>
        <v>12.886628422733427</v>
      </c>
      <c r="F105" s="96">
        <f t="shared" si="15"/>
        <v>61.728045325778865</v>
      </c>
      <c r="G105" s="96">
        <f t="shared" si="12"/>
        <v>21.194436338877477</v>
      </c>
      <c r="H105" s="96">
        <f>B105-D105</f>
        <v>135.1000000000006</v>
      </c>
      <c r="I105" s="96">
        <f t="shared" si="14"/>
        <v>810.200000000001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59350.8</v>
      </c>
      <c r="E106" s="94">
        <f>D106/D144*100</f>
        <v>18.864820365467196</v>
      </c>
      <c r="F106" s="94">
        <f>D106/B106*100</f>
        <v>84.11740278441148</v>
      </c>
      <c r="G106" s="94">
        <f t="shared" si="12"/>
        <v>39.66933531532519</v>
      </c>
      <c r="H106" s="94">
        <f t="shared" si="13"/>
        <v>11206.300000000003</v>
      </c>
      <c r="I106" s="94">
        <f t="shared" si="14"/>
        <v>90262.99999999999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</f>
        <v>606.8</v>
      </c>
      <c r="E107" s="6">
        <f>D107/D106*100</f>
        <v>1.022395654313</v>
      </c>
      <c r="F107" s="6">
        <f t="shared" si="15"/>
        <v>63.94772894930972</v>
      </c>
      <c r="G107" s="6">
        <f t="shared" si="12"/>
        <v>33.71485720635626</v>
      </c>
      <c r="H107" s="6">
        <f aca="true" t="shared" si="16" ref="H107:H142">B107-D107</f>
        <v>342.1</v>
      </c>
      <c r="I107" s="6">
        <f t="shared" si="14"/>
        <v>1193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0.1876975542031447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0.03167606839334937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0.03689924988374209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</f>
        <v>474.00000000000006</v>
      </c>
      <c r="E113" s="6">
        <f>D113/D106*100</f>
        <v>0.798641298853596</v>
      </c>
      <c r="F113" s="6">
        <f t="shared" si="15"/>
        <v>68.3489545782264</v>
      </c>
      <c r="G113" s="6">
        <f t="shared" si="12"/>
        <v>30.929853181076677</v>
      </c>
      <c r="H113" s="6">
        <f t="shared" si="16"/>
        <v>219.49999999999994</v>
      </c>
      <c r="I113" s="6">
        <f t="shared" si="14"/>
        <v>1058.5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0.06065630117875412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0.03218153756983899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</f>
        <v>89.4</v>
      </c>
      <c r="E117" s="6">
        <f>D117/D106*100</f>
        <v>0.15062981459390606</v>
      </c>
      <c r="F117" s="6">
        <f t="shared" si="15"/>
        <v>81.56934306569345</v>
      </c>
      <c r="G117" s="6">
        <f t="shared" si="12"/>
        <v>43.737769080234834</v>
      </c>
      <c r="H117" s="6">
        <f t="shared" si="16"/>
        <v>20.19999999999999</v>
      </c>
      <c r="I117" s="6">
        <f t="shared" si="14"/>
        <v>115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0.4205503548393619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0.18634963639917235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0.35804066668014584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0.21886815342000446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0.003369794509930784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0.122492030435984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0.16865821522203572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0.02999117113838398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0.11373056471016398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</f>
        <v>361.9</v>
      </c>
      <c r="E133" s="19">
        <f>D133/D106*100</f>
        <v>0.6097643165719754</v>
      </c>
      <c r="F133" s="6">
        <f t="shared" si="15"/>
        <v>88.94077168837552</v>
      </c>
      <c r="G133" s="6">
        <f t="shared" si="12"/>
        <v>36.71502485543269</v>
      </c>
      <c r="H133" s="6">
        <f t="shared" si="16"/>
        <v>45</v>
      </c>
      <c r="I133" s="6">
        <f t="shared" si="14"/>
        <v>623.8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84.74716772589115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5.747444045316385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0.4065657076231491</v>
      </c>
      <c r="F137" s="113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</f>
        <v>946.1999999999999</v>
      </c>
      <c r="E138" s="19">
        <f>D138/D106*100</f>
        <v>1.5942497826482538</v>
      </c>
      <c r="F138" s="113">
        <f t="shared" si="17"/>
        <v>31.597929537485385</v>
      </c>
      <c r="G138" s="6">
        <f t="shared" si="12"/>
        <v>15.555847828231345</v>
      </c>
      <c r="H138" s="6">
        <f t="shared" si="16"/>
        <v>2048.3</v>
      </c>
      <c r="I138" s="6">
        <f t="shared" si="14"/>
        <v>5136.400000000001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7.056349703795062</v>
      </c>
      <c r="F139" s="113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0.9068117026223741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71.9375307493749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</f>
        <v>8039.5999999999985</v>
      </c>
      <c r="E142" s="19">
        <f>D142/D106*100</f>
        <v>13.545899971019765</v>
      </c>
      <c r="F142" s="6">
        <f t="shared" si="15"/>
        <v>86.66630733574084</v>
      </c>
      <c r="G142" s="6">
        <f t="shared" si="12"/>
        <v>36.11128578743587</v>
      </c>
      <c r="H142" s="6">
        <f t="shared" si="16"/>
        <v>1236.9000000000015</v>
      </c>
      <c r="I142" s="6">
        <f t="shared" si="14"/>
        <v>14223.800000000003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61470.4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381260.39999999997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314611</v>
      </c>
      <c r="E144" s="38">
        <v>100</v>
      </c>
      <c r="F144" s="3">
        <f>D144/B144*100</f>
        <v>82.51866703177146</v>
      </c>
      <c r="G144" s="3">
        <f aca="true" t="shared" si="18" ref="G144:G150">D144/C144*100</f>
        <v>35.10567655456862</v>
      </c>
      <c r="H144" s="3">
        <f aca="true" t="shared" si="19" ref="H144:H150">B144-D144</f>
        <v>66649.39999999997</v>
      </c>
      <c r="I144" s="3">
        <f aca="true" t="shared" si="20" ref="I144:I150">C144-D144</f>
        <v>581571.7000000001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202126.7</v>
      </c>
      <c r="C145" s="67">
        <f>C8+C20+C34+C52+C59+C90+C114+C118+C46+C134</f>
        <v>507335.6</v>
      </c>
      <c r="D145" s="67">
        <f>D8+D20+D34+D52+D59+D90+D114+D118+D46+D134</f>
        <v>168481.9</v>
      </c>
      <c r="E145" s="6">
        <f>D145/D144*100</f>
        <v>53.55245048647377</v>
      </c>
      <c r="F145" s="6">
        <f aca="true" t="shared" si="21" ref="F145:F156">D145/B145*100</f>
        <v>83.35459887288516</v>
      </c>
      <c r="G145" s="6">
        <f t="shared" si="18"/>
        <v>33.20916174618931</v>
      </c>
      <c r="H145" s="6">
        <f t="shared" si="19"/>
        <v>33644.80000000002</v>
      </c>
      <c r="I145" s="18">
        <f t="shared" si="20"/>
        <v>338853.69999999995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49704.999999999985</v>
      </c>
      <c r="C146" s="68">
        <f>C11+C23+C36+C55+C61+C91+C49+C135+C108+C111+C95+C132</f>
        <v>99330.7</v>
      </c>
      <c r="D146" s="68">
        <f>D11+D23+D36+D55+D61+D91+D49+D135+D108+D111+D95+D132</f>
        <v>41435.299999999996</v>
      </c>
      <c r="E146" s="6">
        <f>D146/D144*100</f>
        <v>13.170327801634398</v>
      </c>
      <c r="F146" s="6">
        <f t="shared" si="21"/>
        <v>83.36243838648025</v>
      </c>
      <c r="G146" s="6">
        <f t="shared" si="18"/>
        <v>41.71449511581011</v>
      </c>
      <c r="H146" s="6">
        <f t="shared" si="19"/>
        <v>8269.69999999999</v>
      </c>
      <c r="I146" s="18">
        <f t="shared" si="20"/>
        <v>57895.4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7950.6</v>
      </c>
      <c r="E147" s="6">
        <f>D147/D144*100</f>
        <v>2.5271207936149724</v>
      </c>
      <c r="F147" s="6">
        <f t="shared" si="21"/>
        <v>75.96308186195826</v>
      </c>
      <c r="G147" s="6">
        <f t="shared" si="18"/>
        <v>30.95208433903795</v>
      </c>
      <c r="H147" s="6">
        <f t="shared" si="19"/>
        <v>2515.800000000001</v>
      </c>
      <c r="I147" s="18">
        <f t="shared" si="20"/>
        <v>17736.199999999997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2055</v>
      </c>
      <c r="E148" s="6">
        <f>D148/D144*100</f>
        <v>0.6531875872108731</v>
      </c>
      <c r="F148" s="6">
        <f t="shared" si="21"/>
        <v>37.42487707157166</v>
      </c>
      <c r="G148" s="6">
        <f t="shared" si="18"/>
        <v>14.081322205320069</v>
      </c>
      <c r="H148" s="6">
        <f t="shared" si="19"/>
        <v>3436</v>
      </c>
      <c r="I148" s="18">
        <f t="shared" si="20"/>
        <v>12538.8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2438.4999999999995</v>
      </c>
      <c r="E149" s="6">
        <f>D149/D144*100</f>
        <v>0.7750841515395201</v>
      </c>
      <c r="F149" s="6">
        <f t="shared" si="21"/>
        <v>63.6833720717662</v>
      </c>
      <c r="G149" s="6">
        <f t="shared" si="18"/>
        <v>19.324954035376905</v>
      </c>
      <c r="H149" s="6">
        <f t="shared" si="19"/>
        <v>1390.6000000000004</v>
      </c>
      <c r="I149" s="18">
        <f t="shared" si="20"/>
        <v>10179.900000000001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109642.19999999995</v>
      </c>
      <c r="C150" s="67">
        <f>C144-C145-C146-C147-C148-C149</f>
        <v>236617.4000000001</v>
      </c>
      <c r="D150" s="67">
        <f>D144-D145-D146-D147-D148-D149</f>
        <v>92249.70000000001</v>
      </c>
      <c r="E150" s="6">
        <f>D150/D144*100</f>
        <v>29.321829179526464</v>
      </c>
      <c r="F150" s="6">
        <f t="shared" si="21"/>
        <v>84.13703847606126</v>
      </c>
      <c r="G150" s="43">
        <f t="shared" si="18"/>
        <v>38.98686233556787</v>
      </c>
      <c r="H150" s="6">
        <f t="shared" si="19"/>
        <v>17392.49999999994</v>
      </c>
      <c r="I150" s="6">
        <f t="shared" si="20"/>
        <v>144367.7000000001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J152" s="104"/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/>
      <c r="E153" s="6"/>
      <c r="F153" s="6">
        <f t="shared" si="21"/>
        <v>0</v>
      </c>
      <c r="G153" s="6">
        <f t="shared" si="22"/>
        <v>0</v>
      </c>
      <c r="H153" s="6">
        <f aca="true" t="shared" si="24" ref="H153:H160">B153-D153</f>
        <v>1942.8</v>
      </c>
      <c r="I153" s="6">
        <f t="shared" si="23"/>
        <v>16860.5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</f>
        <v>10314.2</v>
      </c>
      <c r="E154" s="6"/>
      <c r="F154" s="6">
        <f t="shared" si="21"/>
        <v>16.002668611236096</v>
      </c>
      <c r="G154" s="6">
        <f t="shared" si="22"/>
        <v>5.171927917339012</v>
      </c>
      <c r="H154" s="6">
        <f t="shared" si="24"/>
        <v>54138.8</v>
      </c>
      <c r="I154" s="6">
        <f t="shared" si="23"/>
        <v>189112.39999999997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</f>
        <v>377.1</v>
      </c>
      <c r="E160" s="24"/>
      <c r="F160" s="6">
        <f>D160/B160*100</f>
        <v>14.230188679245284</v>
      </c>
      <c r="G160" s="6">
        <f t="shared" si="22"/>
        <v>10.140367860600193</v>
      </c>
      <c r="H160" s="6">
        <f t="shared" si="24"/>
        <v>2272.9</v>
      </c>
      <c r="I160" s="6">
        <f t="shared" si="23"/>
        <v>3341.7000000000003</v>
      </c>
    </row>
    <row r="161" spans="1:9" ht="19.5" thickBot="1">
      <c r="A161" s="14" t="s">
        <v>20</v>
      </c>
      <c r="B161" s="90">
        <f>B144+B152+B156+B157+B153+B160+B159+B154+B158+B155</f>
        <v>458920.29999999993</v>
      </c>
      <c r="C161" s="90">
        <f>C144+C152+C156+C157+C153+C160+C159+C154+C158+C155</f>
        <v>1150207.9000000001</v>
      </c>
      <c r="D161" s="90">
        <f>D144+D152+D156+D157+D153+D160+D159+D154+D158+D155</f>
        <v>329350.9</v>
      </c>
      <c r="E161" s="25"/>
      <c r="F161" s="3">
        <f>D161/B161*100</f>
        <v>71.76647012564057</v>
      </c>
      <c r="G161" s="3">
        <f t="shared" si="22"/>
        <v>28.6340321606207</v>
      </c>
      <c r="H161" s="3">
        <f>B161-D161</f>
        <v>129569.3999999999</v>
      </c>
      <c r="I161" s="3">
        <f t="shared" si="23"/>
        <v>820857.0000000001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314611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314611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2015-05-14T05:06:26Z</dcterms:modified>
  <cp:category/>
  <cp:version/>
  <cp:contentType/>
  <cp:contentStatus/>
</cp:coreProperties>
</file>